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3" i="1" l="1"/>
  <c r="O13" i="1"/>
  <c r="M14" i="1"/>
  <c r="O14" i="1"/>
  <c r="M15" i="1"/>
  <c r="O15" i="1"/>
  <c r="M16" i="1"/>
  <c r="O16" i="1"/>
  <c r="O6" i="1"/>
  <c r="O12" i="1" l="1"/>
  <c r="O11" i="1"/>
  <c r="O10" i="1"/>
  <c r="M12" i="1"/>
  <c r="M11" i="1"/>
  <c r="M10" i="1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I22" i="1" s="1"/>
  <c r="S17" i="1"/>
  <c r="H22" i="1" s="1"/>
  <c r="R17" i="1"/>
  <c r="G22" i="1" s="1"/>
  <c r="Q17" i="1"/>
  <c r="F22" i="1" s="1"/>
  <c r="P17" i="1"/>
  <c r="E22" i="1" s="1"/>
  <c r="L17" i="1"/>
  <c r="K17" i="1"/>
  <c r="J17" i="1"/>
  <c r="I17" i="1"/>
  <c r="I21" i="1" s="1"/>
  <c r="H17" i="1"/>
  <c r="H21" i="1" s="1"/>
  <c r="G17" i="1"/>
  <c r="G21" i="1" s="1"/>
  <c r="F17" i="1"/>
  <c r="F21" i="1" s="1"/>
  <c r="E17" i="1"/>
  <c r="E21" i="1" s="1"/>
  <c r="D18" i="1" l="1"/>
  <c r="K23" i="1"/>
  <c r="L23" i="1"/>
  <c r="N22" i="1"/>
  <c r="M22" i="1"/>
  <c r="K22" i="1"/>
  <c r="L22" i="1"/>
  <c r="N23" i="1"/>
  <c r="M23" i="1"/>
  <c r="H24" i="1"/>
  <c r="F24" i="1"/>
  <c r="G24" i="1"/>
  <c r="I24" i="1"/>
  <c r="M17" i="1"/>
  <c r="O17" i="1"/>
  <c r="N17" i="1" s="1"/>
  <c r="N21" i="1" s="1"/>
  <c r="M21" i="1"/>
  <c r="E24" i="1"/>
  <c r="L21" i="1"/>
  <c r="O21" i="1"/>
  <c r="O24" i="1" s="1"/>
  <c r="K21" i="1"/>
  <c r="N24" i="1" l="1"/>
  <c r="M24" i="1"/>
  <c r="K24" i="1"/>
  <c r="L24" i="1"/>
</calcChain>
</file>

<file path=xl/sharedStrings.xml><?xml version="1.0" encoding="utf-8"?>
<sst xmlns="http://schemas.openxmlformats.org/spreadsheetml/2006/main" count="140" uniqueCount="92">
  <si>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</si>
  <si>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</si>
  <si>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</si>
  <si>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</si>
  <si>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</si>
  <si>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</si>
  <si>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</si>
  <si>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</si>
  <si>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</si>
  <si>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</si>
  <si>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</si>
  <si>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</si>
  <si>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</si>
  <si>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</si>
  <si>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</si>
  <si>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</si>
  <si>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</si>
  <si>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</si>
  <si>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</si>
  <si>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</si>
  <si>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</si>
  <si>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</si>
  <si>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</si>
  <si>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</si>
  <si>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</si>
  <si>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</si>
  <si>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</si>
  <si>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</si>
  <si>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</si>
  <si>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</si>
  <si>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</si>
  <si>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</si>
  <si>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</si>
  <si>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</si>
  <si>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</si>
  <si>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Niina Mikkola</t>
  </si>
  <si>
    <t>7.1.1981</t>
  </si>
  <si>
    <t>Fera</t>
  </si>
  <si>
    <t>Pesäkarhut</t>
  </si>
  <si>
    <t>7.</t>
  </si>
  <si>
    <t>2.</t>
  </si>
  <si>
    <t>3.</t>
  </si>
  <si>
    <t>10.</t>
  </si>
  <si>
    <t>8.</t>
  </si>
  <si>
    <t>5.</t>
  </si>
  <si>
    <t>Pesäkarhut = Pesäkarhut, Pori  (1985)</t>
  </si>
  <si>
    <t>ykköspesis</t>
  </si>
  <si>
    <t>karsintasarja</t>
  </si>
  <si>
    <t>play off</t>
  </si>
  <si>
    <t>jatkosarja</t>
  </si>
  <si>
    <t>jatkosarja ja play off</t>
  </si>
  <si>
    <t>4.</t>
  </si>
  <si>
    <t>Fera = Fera, Rauma  (1958)</t>
  </si>
  <si>
    <t>UPV</t>
  </si>
  <si>
    <t>UPV = Ulvilan Pesä-Veikot  (1957)</t>
  </si>
  <si>
    <t>ENSIMMÄISET</t>
  </si>
  <si>
    <t>Ottelu</t>
  </si>
  <si>
    <t>1.  ottelu</t>
  </si>
  <si>
    <t>Lyöty juoksu</t>
  </si>
  <si>
    <t>Tuotu juoksu</t>
  </si>
  <si>
    <t>Kunnari</t>
  </si>
  <si>
    <t>14.06. 1998  ViVe - Pesäkarhut  1-0  (6-3, 9-9)</t>
  </si>
  <si>
    <t xml:space="preserve">  17 v   5 kk   7 pv</t>
  </si>
  <si>
    <t>16.08. 2000  Fera - Manse PP  0-1  (2-2, 5-8)</t>
  </si>
  <si>
    <t>4.  ottelu</t>
  </si>
  <si>
    <t xml:space="preserve">  19 v   7 kk   9 pv</t>
  </si>
  <si>
    <t>9.  ottelu</t>
  </si>
  <si>
    <t>02.09. 2000  Fera - YPJ  0-1  (1-2, 6-6)</t>
  </si>
  <si>
    <t xml:space="preserve">  19 v   7 kk 26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</si>
  <si>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</si>
  <si>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</si>
  <si>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</si>
  <si>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</si>
  <si>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</si>
  <si>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</si>
  <si>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</si>
  <si>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</si>
  <si>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</si>
  <si>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</si>
  <si>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</si>
  <si>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</si>
  <si>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</si>
  <si>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</si>
  <si>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</si>
  <si>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1998  Sotkamo</t>
  </si>
  <si>
    <t>Juha Liljeqvist</t>
  </si>
  <si>
    <t>3112</t>
  </si>
  <si>
    <t xml:space="preserve">  2-0  (5-3, 10-5)</t>
  </si>
  <si>
    <t>3v</t>
  </si>
  <si>
    <t>1/4</t>
  </si>
  <si>
    <t>0/1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</si>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</sst>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2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3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3">
        <v>1996</v>
      </c>
      <c r="C4" s="63"/>
      <c r="D4" s="71" t="s">
        <v>53</v>
      </c>
      <c r="E4" s="63"/>
      <c r="F4" s="65" t="s">
        <v>46</v>
      </c>
      <c r="G4" s="69"/>
      <c r="H4" s="68"/>
      <c r="I4" s="63"/>
      <c r="J4" s="63"/>
      <c r="K4" s="63"/>
      <c r="L4" s="63"/>
      <c r="M4" s="63"/>
      <c r="N4" s="72"/>
      <c r="O4" s="37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3">
        <v>1997</v>
      </c>
      <c r="C5" s="63"/>
      <c r="D5" s="71" t="s">
        <v>53</v>
      </c>
      <c r="E5" s="63"/>
      <c r="F5" s="65" t="s">
        <v>46</v>
      </c>
      <c r="G5" s="69"/>
      <c r="H5" s="68"/>
      <c r="I5" s="63"/>
      <c r="J5" s="63"/>
      <c r="K5" s="63"/>
      <c r="L5" s="63"/>
      <c r="M5" s="63"/>
      <c r="N5" s="72"/>
      <c r="O5" s="37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1998</v>
      </c>
      <c r="C6" s="27" t="s">
        <v>39</v>
      </c>
      <c r="D6" s="28" t="s">
        <v>38</v>
      </c>
      <c r="E6" s="27">
        <v>3</v>
      </c>
      <c r="F6" s="27">
        <v>0</v>
      </c>
      <c r="G6" s="27">
        <v>1</v>
      </c>
      <c r="H6" s="27">
        <v>0</v>
      </c>
      <c r="I6" s="27">
        <v>3</v>
      </c>
      <c r="J6" s="27">
        <v>2</v>
      </c>
      <c r="K6" s="27">
        <v>0</v>
      </c>
      <c r="L6" s="27">
        <v>0</v>
      </c>
      <c r="M6" s="27">
        <v>1</v>
      </c>
      <c r="N6" s="29">
        <v>0.5</v>
      </c>
      <c r="O6" s="25">
        <f t="shared" ref="O6:O12" si="0">PRODUCT(I6/N6)</f>
        <v>6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3">
        <v>2000</v>
      </c>
      <c r="C8" s="63"/>
      <c r="D8" s="64" t="s">
        <v>37</v>
      </c>
      <c r="E8" s="63"/>
      <c r="F8" s="65" t="s">
        <v>46</v>
      </c>
      <c r="G8" s="69"/>
      <c r="H8" s="68"/>
      <c r="I8" s="63"/>
      <c r="J8" s="63"/>
      <c r="K8" s="63"/>
      <c r="L8" s="63"/>
      <c r="M8" s="63"/>
      <c r="N8" s="63"/>
      <c r="O8" s="25"/>
      <c r="P8" s="27"/>
      <c r="Q8" s="27"/>
      <c r="R8" s="27"/>
      <c r="S8" s="27"/>
      <c r="T8" s="27"/>
      <c r="U8" s="30">
        <v>7</v>
      </c>
      <c r="V8" s="30">
        <v>1</v>
      </c>
      <c r="W8" s="30">
        <v>6</v>
      </c>
      <c r="X8" s="30">
        <v>3</v>
      </c>
      <c r="Y8" s="30">
        <v>35</v>
      </c>
      <c r="Z8" s="27"/>
      <c r="AA8" s="27"/>
      <c r="AB8" s="27"/>
      <c r="AC8" s="27"/>
      <c r="AD8" s="27"/>
      <c r="AE8" s="27"/>
      <c r="AF8" s="66" t="s">
        <v>47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3">
        <v>2001</v>
      </c>
      <c r="C9" s="63"/>
      <c r="D9" s="64" t="s">
        <v>37</v>
      </c>
      <c r="E9" s="63"/>
      <c r="F9" s="65" t="s">
        <v>46</v>
      </c>
      <c r="G9" s="69"/>
      <c r="H9" s="68"/>
      <c r="I9" s="63"/>
      <c r="J9" s="63"/>
      <c r="K9" s="63"/>
      <c r="L9" s="63"/>
      <c r="M9" s="63"/>
      <c r="N9" s="63"/>
      <c r="O9" s="25"/>
      <c r="P9" s="27"/>
      <c r="Q9" s="27"/>
      <c r="R9" s="27"/>
      <c r="S9" s="27"/>
      <c r="T9" s="27"/>
      <c r="U9" s="30">
        <v>7</v>
      </c>
      <c r="V9" s="30">
        <v>0</v>
      </c>
      <c r="W9" s="30">
        <v>6</v>
      </c>
      <c r="X9" s="30">
        <v>1</v>
      </c>
      <c r="Y9" s="30">
        <v>33</v>
      </c>
      <c r="Z9" s="27"/>
      <c r="AA9" s="27"/>
      <c r="AB9" s="27"/>
      <c r="AC9" s="27"/>
      <c r="AD9" s="27"/>
      <c r="AE9" s="27"/>
      <c r="AF9" s="66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2002</v>
      </c>
      <c r="C10" s="27" t="s">
        <v>42</v>
      </c>
      <c r="D10" s="41" t="s">
        <v>37</v>
      </c>
      <c r="E10" s="27">
        <v>24</v>
      </c>
      <c r="F10" s="27">
        <v>1</v>
      </c>
      <c r="G10" s="27">
        <v>35</v>
      </c>
      <c r="H10" s="27">
        <v>9</v>
      </c>
      <c r="I10" s="27">
        <v>106</v>
      </c>
      <c r="J10" s="27">
        <v>10</v>
      </c>
      <c r="K10" s="27">
        <v>21</v>
      </c>
      <c r="L10" s="27">
        <v>39</v>
      </c>
      <c r="M10" s="27">
        <f t="shared" ref="M10:M16" si="1">PRODUCT(F10+G10)</f>
        <v>36</v>
      </c>
      <c r="N10" s="29">
        <v>0.56399999999999995</v>
      </c>
      <c r="O10" s="25">
        <f t="shared" si="0"/>
        <v>187.94326241134755</v>
      </c>
      <c r="P10" s="27"/>
      <c r="Q10" s="27"/>
      <c r="R10" s="27"/>
      <c r="S10" s="27"/>
      <c r="T10" s="27"/>
      <c r="U10" s="30">
        <v>7</v>
      </c>
      <c r="V10" s="30">
        <v>0</v>
      </c>
      <c r="W10" s="30">
        <v>8</v>
      </c>
      <c r="X10" s="30">
        <v>4</v>
      </c>
      <c r="Y10" s="30">
        <v>27</v>
      </c>
      <c r="Z10" s="27"/>
      <c r="AA10" s="27"/>
      <c r="AB10" s="27"/>
      <c r="AC10" s="27"/>
      <c r="AD10" s="27"/>
      <c r="AE10" s="27"/>
      <c r="AF10" s="66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2003</v>
      </c>
      <c r="C11" s="27" t="s">
        <v>43</v>
      </c>
      <c r="D11" s="41" t="s">
        <v>37</v>
      </c>
      <c r="E11" s="27">
        <v>20</v>
      </c>
      <c r="F11" s="27">
        <v>0</v>
      </c>
      <c r="G11" s="27">
        <v>18</v>
      </c>
      <c r="H11" s="27">
        <v>5</v>
      </c>
      <c r="I11" s="27">
        <v>65</v>
      </c>
      <c r="J11" s="27">
        <v>7</v>
      </c>
      <c r="K11" s="27">
        <v>15</v>
      </c>
      <c r="L11" s="27">
        <v>25</v>
      </c>
      <c r="M11" s="27">
        <f t="shared" si="1"/>
        <v>18</v>
      </c>
      <c r="N11" s="29">
        <v>0.51200000000000001</v>
      </c>
      <c r="O11" s="25">
        <f t="shared" si="0"/>
        <v>126.953125</v>
      </c>
      <c r="P11" s="27">
        <v>3</v>
      </c>
      <c r="Q11" s="27">
        <v>0</v>
      </c>
      <c r="R11" s="27">
        <v>1</v>
      </c>
      <c r="S11" s="27">
        <v>0</v>
      </c>
      <c r="T11" s="27">
        <v>8</v>
      </c>
      <c r="U11" s="30"/>
      <c r="V11" s="30"/>
      <c r="W11" s="30"/>
      <c r="X11" s="30"/>
      <c r="Y11" s="30"/>
      <c r="Z11" s="27"/>
      <c r="AA11" s="27"/>
      <c r="AB11" s="27"/>
      <c r="AC11" s="27"/>
      <c r="AD11" s="67"/>
      <c r="AE11" s="67"/>
      <c r="AF11" s="14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2004</v>
      </c>
      <c r="C12" s="27" t="s">
        <v>44</v>
      </c>
      <c r="D12" s="41" t="s">
        <v>37</v>
      </c>
      <c r="E12" s="27">
        <v>20</v>
      </c>
      <c r="F12" s="27">
        <v>0</v>
      </c>
      <c r="G12" s="27">
        <v>4</v>
      </c>
      <c r="H12" s="27">
        <v>9</v>
      </c>
      <c r="I12" s="27">
        <v>57</v>
      </c>
      <c r="J12" s="27">
        <v>8</v>
      </c>
      <c r="K12" s="27">
        <v>25</v>
      </c>
      <c r="L12" s="27">
        <v>20</v>
      </c>
      <c r="M12" s="27">
        <f t="shared" si="1"/>
        <v>4</v>
      </c>
      <c r="N12" s="29">
        <v>0.47899999999999998</v>
      </c>
      <c r="O12" s="25">
        <f t="shared" si="0"/>
        <v>118.99791231732777</v>
      </c>
      <c r="P12" s="27">
        <v>7</v>
      </c>
      <c r="Q12" s="42">
        <v>0</v>
      </c>
      <c r="R12" s="42">
        <v>1</v>
      </c>
      <c r="S12" s="33">
        <v>0</v>
      </c>
      <c r="T12" s="27">
        <v>8</v>
      </c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 t="s">
        <v>49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2005</v>
      </c>
      <c r="C13" s="27" t="s">
        <v>40</v>
      </c>
      <c r="D13" s="41" t="s">
        <v>38</v>
      </c>
      <c r="E13" s="27">
        <v>18</v>
      </c>
      <c r="F13" s="27">
        <v>0</v>
      </c>
      <c r="G13" s="27">
        <v>6</v>
      </c>
      <c r="H13" s="27">
        <v>2</v>
      </c>
      <c r="I13" s="27">
        <v>42</v>
      </c>
      <c r="J13" s="27">
        <v>8</v>
      </c>
      <c r="K13" s="27">
        <v>10</v>
      </c>
      <c r="L13" s="27">
        <v>18</v>
      </c>
      <c r="M13" s="27">
        <f t="shared" si="1"/>
        <v>6</v>
      </c>
      <c r="N13" s="29">
        <v>0.46700000000000003</v>
      </c>
      <c r="O13" s="25">
        <f>PRODUCT(I13/N13)</f>
        <v>89.9357601713062</v>
      </c>
      <c r="P13" s="27">
        <v>14</v>
      </c>
      <c r="Q13" s="42">
        <v>0</v>
      </c>
      <c r="R13" s="42">
        <v>2</v>
      </c>
      <c r="S13" s="33">
        <v>1</v>
      </c>
      <c r="T13" s="27">
        <v>38</v>
      </c>
      <c r="U13" s="30"/>
      <c r="V13" s="30"/>
      <c r="W13" s="30"/>
      <c r="X13" s="30"/>
      <c r="Y13" s="30"/>
      <c r="Z13" s="27"/>
      <c r="AA13" s="27"/>
      <c r="AB13" s="27"/>
      <c r="AC13" s="27"/>
      <c r="AD13" s="27">
        <v>1</v>
      </c>
      <c r="AE13" s="27"/>
      <c r="AF13" s="14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2006</v>
      </c>
      <c r="C14" s="27" t="s">
        <v>41</v>
      </c>
      <c r="D14" s="41" t="s">
        <v>38</v>
      </c>
      <c r="E14" s="27">
        <v>20</v>
      </c>
      <c r="F14" s="27">
        <v>0</v>
      </c>
      <c r="G14" s="27">
        <v>1</v>
      </c>
      <c r="H14" s="27">
        <v>9</v>
      </c>
      <c r="I14" s="27">
        <v>49</v>
      </c>
      <c r="J14" s="27">
        <v>11</v>
      </c>
      <c r="K14" s="27">
        <v>28</v>
      </c>
      <c r="L14" s="27">
        <v>9</v>
      </c>
      <c r="M14" s="27">
        <f t="shared" si="1"/>
        <v>1</v>
      </c>
      <c r="N14" s="29">
        <v>0.495</v>
      </c>
      <c r="O14" s="25">
        <f>PRODUCT(I14/N14)</f>
        <v>98.98989898989899</v>
      </c>
      <c r="P14" s="27">
        <v>11</v>
      </c>
      <c r="Q14" s="27">
        <v>0</v>
      </c>
      <c r="R14" s="27">
        <v>7</v>
      </c>
      <c r="S14" s="27">
        <v>3</v>
      </c>
      <c r="T14" s="27">
        <v>36</v>
      </c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>
        <v>1</v>
      </c>
      <c r="AF14" s="14" t="s">
        <v>50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2007</v>
      </c>
      <c r="C15" s="27" t="s">
        <v>51</v>
      </c>
      <c r="D15" s="41" t="s">
        <v>38</v>
      </c>
      <c r="E15" s="27">
        <v>19</v>
      </c>
      <c r="F15" s="27">
        <v>0</v>
      </c>
      <c r="G15" s="27">
        <v>5</v>
      </c>
      <c r="H15" s="27">
        <v>5</v>
      </c>
      <c r="I15" s="27">
        <v>44</v>
      </c>
      <c r="J15" s="27">
        <v>2</v>
      </c>
      <c r="K15" s="27">
        <v>19</v>
      </c>
      <c r="L15" s="27">
        <v>18</v>
      </c>
      <c r="M15" s="27">
        <f t="shared" si="1"/>
        <v>5</v>
      </c>
      <c r="N15" s="29">
        <v>0.44400000000000001</v>
      </c>
      <c r="O15" s="25">
        <f>PRODUCT(I15/N15)</f>
        <v>99.099099099099092</v>
      </c>
      <c r="P15" s="27">
        <v>12</v>
      </c>
      <c r="Q15" s="27">
        <v>1</v>
      </c>
      <c r="R15" s="27">
        <v>2</v>
      </c>
      <c r="S15" s="27">
        <v>9</v>
      </c>
      <c r="T15" s="27">
        <v>33</v>
      </c>
      <c r="U15" s="30"/>
      <c r="V15" s="30"/>
      <c r="W15" s="30"/>
      <c r="X15" s="30"/>
      <c r="Y15" s="30"/>
      <c r="Z15" s="27"/>
      <c r="AA15" s="27"/>
      <c r="AB15" s="27">
        <v>1</v>
      </c>
      <c r="AC15" s="27"/>
      <c r="AD15" s="27"/>
      <c r="AE15" s="27"/>
      <c r="AF15" s="14" t="s">
        <v>50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2008</v>
      </c>
      <c r="C16" s="27" t="s">
        <v>40</v>
      </c>
      <c r="D16" s="41" t="s">
        <v>38</v>
      </c>
      <c r="E16" s="27">
        <v>20</v>
      </c>
      <c r="F16" s="27">
        <v>0</v>
      </c>
      <c r="G16" s="27">
        <v>8</v>
      </c>
      <c r="H16" s="27">
        <v>8</v>
      </c>
      <c r="I16" s="27">
        <v>46</v>
      </c>
      <c r="J16" s="27">
        <v>8</v>
      </c>
      <c r="K16" s="27">
        <v>13</v>
      </c>
      <c r="L16" s="27">
        <v>17</v>
      </c>
      <c r="M16" s="27">
        <f t="shared" si="1"/>
        <v>8</v>
      </c>
      <c r="N16" s="29">
        <v>0.57499999999999996</v>
      </c>
      <c r="O16" s="25">
        <f>PRODUCT(I16/N16)</f>
        <v>80</v>
      </c>
      <c r="P16" s="27">
        <v>14</v>
      </c>
      <c r="Q16" s="27">
        <v>0</v>
      </c>
      <c r="R16" s="27">
        <v>2</v>
      </c>
      <c r="S16" s="27">
        <v>3</v>
      </c>
      <c r="T16" s="27">
        <v>24</v>
      </c>
      <c r="U16" s="30"/>
      <c r="V16" s="30"/>
      <c r="W16" s="30"/>
      <c r="X16" s="30"/>
      <c r="Y16" s="30"/>
      <c r="Z16" s="27"/>
      <c r="AA16" s="27"/>
      <c r="AB16" s="27"/>
      <c r="AC16" s="27"/>
      <c r="AD16" s="27">
        <v>1</v>
      </c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2">SUM(E6:E16)</f>
        <v>144</v>
      </c>
      <c r="F17" s="19">
        <f t="shared" si="2"/>
        <v>1</v>
      </c>
      <c r="G17" s="19">
        <f t="shared" si="2"/>
        <v>78</v>
      </c>
      <c r="H17" s="19">
        <f t="shared" si="2"/>
        <v>47</v>
      </c>
      <c r="I17" s="19">
        <f t="shared" si="2"/>
        <v>412</v>
      </c>
      <c r="J17" s="19">
        <f t="shared" si="2"/>
        <v>56</v>
      </c>
      <c r="K17" s="19">
        <f t="shared" si="2"/>
        <v>131</v>
      </c>
      <c r="L17" s="19">
        <f t="shared" si="2"/>
        <v>146</v>
      </c>
      <c r="M17" s="19">
        <f t="shared" si="2"/>
        <v>79</v>
      </c>
      <c r="N17" s="31">
        <f>PRODUCT(I17/O17)</f>
        <v>0.50995207493374894</v>
      </c>
      <c r="O17" s="32">
        <f t="shared" ref="O17:AE17" si="3">SUM(O6:O16)</f>
        <v>807.9190579889796</v>
      </c>
      <c r="P17" s="19">
        <f t="shared" si="3"/>
        <v>61</v>
      </c>
      <c r="Q17" s="19">
        <f t="shared" si="3"/>
        <v>1</v>
      </c>
      <c r="R17" s="19">
        <f t="shared" si="3"/>
        <v>15</v>
      </c>
      <c r="S17" s="19">
        <f t="shared" si="3"/>
        <v>16</v>
      </c>
      <c r="T17" s="19">
        <f t="shared" si="3"/>
        <v>147</v>
      </c>
      <c r="U17" s="19">
        <f t="shared" si="3"/>
        <v>21</v>
      </c>
      <c r="V17" s="19">
        <f t="shared" si="3"/>
        <v>1</v>
      </c>
      <c r="W17" s="19">
        <f t="shared" si="3"/>
        <v>20</v>
      </c>
      <c r="X17" s="19">
        <f t="shared" si="3"/>
        <v>8</v>
      </c>
      <c r="Y17" s="19">
        <f t="shared" si="3"/>
        <v>95</v>
      </c>
      <c r="Z17" s="19">
        <f t="shared" si="3"/>
        <v>0</v>
      </c>
      <c r="AA17" s="19">
        <f t="shared" si="3"/>
        <v>0</v>
      </c>
      <c r="AB17" s="19">
        <f t="shared" si="3"/>
        <v>1</v>
      </c>
      <c r="AC17" s="19">
        <f t="shared" si="3"/>
        <v>0</v>
      </c>
      <c r="AD17" s="19">
        <f t="shared" si="3"/>
        <v>2</v>
      </c>
      <c r="AE17" s="19">
        <f t="shared" si="3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3"/>
      <c r="D18" s="34">
        <f>SUM(F17:H17)+((I17-F17-G17)/3)+(E17/3)+(Z17*25)+(AA17*25)+(AB17*10)+(AC17*25)+(AD17*20)+(AE17*15)</f>
        <v>350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55</v>
      </c>
      <c r="Q20" s="13"/>
      <c r="R20" s="13"/>
      <c r="S20" s="13"/>
      <c r="T20" s="73"/>
      <c r="U20" s="73"/>
      <c r="V20" s="73"/>
      <c r="W20" s="73"/>
      <c r="X20" s="73"/>
      <c r="Y20" s="13"/>
      <c r="Z20" s="13"/>
      <c r="AA20" s="13"/>
      <c r="AB20" s="13"/>
      <c r="AC20" s="13"/>
      <c r="AD20" s="13"/>
      <c r="AE20" s="13"/>
      <c r="AF20" s="4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3"/>
      <c r="E21" s="27">
        <f>PRODUCT(E17)</f>
        <v>144</v>
      </c>
      <c r="F21" s="27">
        <f>PRODUCT(F17)</f>
        <v>1</v>
      </c>
      <c r="G21" s="27">
        <f>PRODUCT(G17)</f>
        <v>78</v>
      </c>
      <c r="H21" s="27">
        <f>PRODUCT(H17)</f>
        <v>47</v>
      </c>
      <c r="I21" s="27">
        <f>PRODUCT(I17)</f>
        <v>412</v>
      </c>
      <c r="J21" s="1"/>
      <c r="K21" s="44">
        <f>PRODUCT((F21+G21)/E21)</f>
        <v>0.54861111111111116</v>
      </c>
      <c r="L21" s="44">
        <f>PRODUCT(H21/E21)</f>
        <v>0.3263888888888889</v>
      </c>
      <c r="M21" s="44">
        <f>PRODUCT(I21/E21)</f>
        <v>2.8611111111111112</v>
      </c>
      <c r="N21" s="29">
        <f>PRODUCT(N17)</f>
        <v>0.50995207493374894</v>
      </c>
      <c r="O21" s="25">
        <f>PRODUCT(O17)</f>
        <v>807.9190579889796</v>
      </c>
      <c r="P21" s="74" t="s">
        <v>56</v>
      </c>
      <c r="Q21" s="75"/>
      <c r="R21" s="75"/>
      <c r="S21" s="76" t="s">
        <v>61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 t="s">
        <v>57</v>
      </c>
      <c r="AE21" s="76"/>
      <c r="AF21" s="78" t="s">
        <v>62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5" t="s">
        <v>18</v>
      </c>
      <c r="C22" s="46"/>
      <c r="D22" s="47"/>
      <c r="E22" s="27">
        <f>PRODUCT(P17)</f>
        <v>61</v>
      </c>
      <c r="F22" s="27">
        <f>PRODUCT(Q17)</f>
        <v>1</v>
      </c>
      <c r="G22" s="27">
        <f>PRODUCT(R17)</f>
        <v>15</v>
      </c>
      <c r="H22" s="27">
        <f>PRODUCT(S17)</f>
        <v>16</v>
      </c>
      <c r="I22" s="27">
        <f>PRODUCT(T17)</f>
        <v>147</v>
      </c>
      <c r="J22" s="1"/>
      <c r="K22" s="44">
        <f>PRODUCT((F22+G22)/E22)</f>
        <v>0.26229508196721313</v>
      </c>
      <c r="L22" s="44">
        <f>PRODUCT(H22/E22)</f>
        <v>0.26229508196721313</v>
      </c>
      <c r="M22" s="44">
        <f>PRODUCT(I22/E22)</f>
        <v>2.4098360655737703</v>
      </c>
      <c r="N22" s="29">
        <f>PRODUCT(I22/O22)</f>
        <v>0.46226415094339623</v>
      </c>
      <c r="O22" s="70">
        <v>318</v>
      </c>
      <c r="P22" s="79" t="s">
        <v>58</v>
      </c>
      <c r="Q22" s="80"/>
      <c r="R22" s="80"/>
      <c r="S22" s="81" t="s">
        <v>61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2" t="s">
        <v>57</v>
      </c>
      <c r="AE22" s="81"/>
      <c r="AF22" s="83" t="s">
        <v>62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8" t="s">
        <v>19</v>
      </c>
      <c r="C23" s="49"/>
      <c r="D23" s="50"/>
      <c r="E23" s="30">
        <f>PRODUCT(U17)</f>
        <v>21</v>
      </c>
      <c r="F23" s="30">
        <f>PRODUCT(V17)</f>
        <v>1</v>
      </c>
      <c r="G23" s="30">
        <f>PRODUCT(W17)</f>
        <v>20</v>
      </c>
      <c r="H23" s="30">
        <f>PRODUCT(X17)</f>
        <v>8</v>
      </c>
      <c r="I23" s="30">
        <f>PRODUCT(Y17)</f>
        <v>95</v>
      </c>
      <c r="J23" s="1"/>
      <c r="K23" s="51">
        <f>PRODUCT((F23+G23)/E23)</f>
        <v>1</v>
      </c>
      <c r="L23" s="51">
        <f>PRODUCT(H23/E23)</f>
        <v>0.38095238095238093</v>
      </c>
      <c r="M23" s="51">
        <f>PRODUCT(I23/E23)</f>
        <v>4.5238095238095237</v>
      </c>
      <c r="N23" s="52">
        <f>PRODUCT(I23/O23)</f>
        <v>0.60509554140127386</v>
      </c>
      <c r="O23" s="25">
        <v>157</v>
      </c>
      <c r="P23" s="79" t="s">
        <v>59</v>
      </c>
      <c r="Q23" s="80"/>
      <c r="R23" s="80"/>
      <c r="S23" s="81" t="s">
        <v>63</v>
      </c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2" t="s">
        <v>64</v>
      </c>
      <c r="AE23" s="81"/>
      <c r="AF23" s="83" t="s">
        <v>65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3" t="s">
        <v>20</v>
      </c>
      <c r="C24" s="54"/>
      <c r="D24" s="55"/>
      <c r="E24" s="19">
        <f>SUM(E21:E23)</f>
        <v>226</v>
      </c>
      <c r="F24" s="19">
        <f>SUM(F21:F23)</f>
        <v>3</v>
      </c>
      <c r="G24" s="19">
        <f>SUM(G21:G23)</f>
        <v>113</v>
      </c>
      <c r="H24" s="19">
        <f>SUM(H21:H23)</f>
        <v>71</v>
      </c>
      <c r="I24" s="19">
        <f>SUM(I21:I23)</f>
        <v>654</v>
      </c>
      <c r="J24" s="1"/>
      <c r="K24" s="56">
        <f>PRODUCT((F24+G24)/E24)</f>
        <v>0.51327433628318586</v>
      </c>
      <c r="L24" s="56">
        <f>PRODUCT(H24/E24)</f>
        <v>0.31415929203539822</v>
      </c>
      <c r="M24" s="56">
        <f>PRODUCT(I24/E24)</f>
        <v>2.8938053097345131</v>
      </c>
      <c r="N24" s="31">
        <f>PRODUCT(I24/O24)</f>
        <v>0.50977495105978687</v>
      </c>
      <c r="O24" s="25">
        <f>SUM(O21:O23)</f>
        <v>1282.9190579889796</v>
      </c>
      <c r="P24" s="84" t="s">
        <v>60</v>
      </c>
      <c r="Q24" s="85"/>
      <c r="R24" s="85"/>
      <c r="S24" s="86" t="s">
        <v>67</v>
      </c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7" t="s">
        <v>66</v>
      </c>
      <c r="AE24" s="86"/>
      <c r="AF24" s="88" t="s">
        <v>68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25"/>
      <c r="Q25" s="25"/>
      <c r="R25" s="25"/>
      <c r="S25" s="1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34</v>
      </c>
      <c r="C26" s="1"/>
      <c r="D26" s="1" t="s">
        <v>54</v>
      </c>
      <c r="E26" s="25"/>
      <c r="F26" s="25"/>
      <c r="G26" s="25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45</v>
      </c>
      <c r="E27" s="25"/>
      <c r="F27" s="25"/>
      <c r="G27" s="25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52</v>
      </c>
      <c r="E28" s="25"/>
      <c r="F28" s="25"/>
      <c r="G28" s="25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5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8"/>
      <c r="N31" s="5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35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8"/>
      <c r="N38" s="5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  <c r="AH39" s="59"/>
      <c r="AI39" s="59"/>
      <c r="AJ39" s="59"/>
      <c r="AK39" s="59"/>
      <c r="AL39" s="5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59"/>
      <c r="AI40" s="59"/>
      <c r="AJ40" s="59"/>
      <c r="AK40" s="59"/>
      <c r="AL40" s="5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60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8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9.7109375" style="110" customWidth="1"/>
    <col min="3" max="3" width="21.5703125" style="111" customWidth="1"/>
    <col min="4" max="4" width="10.5703125" style="112" customWidth="1"/>
    <col min="5" max="5" width="12.7109375" style="112" customWidth="1"/>
    <col min="6" max="6" width="0.7109375" style="37" customWidth="1"/>
    <col min="7" max="11" width="5.28515625" style="111" customWidth="1"/>
    <col min="12" max="12" width="6.42578125" style="111" customWidth="1"/>
    <col min="13" max="16" width="5.28515625" style="111" customWidth="1"/>
    <col min="17" max="21" width="6.7109375" style="111" customWidth="1"/>
    <col min="22" max="22" width="10.85546875" style="111" customWidth="1"/>
    <col min="23" max="23" width="19.7109375" style="112" customWidth="1"/>
    <col min="24" max="24" width="9.7109375" style="111" customWidth="1"/>
    <col min="25" max="30" width="9.140625" style="113"/>
  </cols>
  <sheetData>
    <row r="1" spans="1:30" ht="18.75" x14ac:dyDescent="0.3">
      <c r="A1" s="9"/>
      <c r="B1" s="89" t="s">
        <v>69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68"/>
      <c r="Y1" s="92"/>
      <c r="Z1" s="92"/>
      <c r="AA1" s="92"/>
      <c r="AB1" s="92"/>
      <c r="AC1" s="92"/>
      <c r="AD1" s="92"/>
    </row>
    <row r="2" spans="1:30" x14ac:dyDescent="0.25">
      <c r="A2" s="9"/>
      <c r="B2" s="114" t="s">
        <v>35</v>
      </c>
      <c r="C2" s="115" t="s">
        <v>36</v>
      </c>
      <c r="D2" s="93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70</v>
      </c>
      <c r="C3" s="23" t="s">
        <v>71</v>
      </c>
      <c r="D3" s="96" t="s">
        <v>72</v>
      </c>
      <c r="E3" s="97" t="s">
        <v>1</v>
      </c>
      <c r="F3" s="25"/>
      <c r="G3" s="98" t="s">
        <v>73</v>
      </c>
      <c r="H3" s="99" t="s">
        <v>74</v>
      </c>
      <c r="I3" s="99" t="s">
        <v>31</v>
      </c>
      <c r="J3" s="18" t="s">
        <v>75</v>
      </c>
      <c r="K3" s="100" t="s">
        <v>76</v>
      </c>
      <c r="L3" s="100" t="s">
        <v>77</v>
      </c>
      <c r="M3" s="98" t="s">
        <v>78</v>
      </c>
      <c r="N3" s="98" t="s">
        <v>30</v>
      </c>
      <c r="O3" s="99" t="s">
        <v>79</v>
      </c>
      <c r="P3" s="98" t="s">
        <v>74</v>
      </c>
      <c r="Q3" s="98" t="s">
        <v>3</v>
      </c>
      <c r="R3" s="98">
        <v>1</v>
      </c>
      <c r="S3" s="98">
        <v>2</v>
      </c>
      <c r="T3" s="98">
        <v>3</v>
      </c>
      <c r="U3" s="98" t="s">
        <v>80</v>
      </c>
      <c r="V3" s="18" t="s">
        <v>21</v>
      </c>
      <c r="W3" s="17" t="s">
        <v>81</v>
      </c>
      <c r="X3" s="17" t="s">
        <v>82</v>
      </c>
      <c r="Y3" s="92"/>
      <c r="Z3" s="92"/>
      <c r="AA3" s="92"/>
      <c r="AB3" s="92"/>
      <c r="AC3" s="92"/>
      <c r="AD3" s="92"/>
    </row>
    <row r="4" spans="1:30" x14ac:dyDescent="0.25">
      <c r="A4" s="9"/>
      <c r="B4" s="124" t="s">
        <v>84</v>
      </c>
      <c r="C4" s="125" t="s">
        <v>87</v>
      </c>
      <c r="D4" s="101" t="s">
        <v>83</v>
      </c>
      <c r="E4" s="126" t="s">
        <v>38</v>
      </c>
      <c r="F4" s="127"/>
      <c r="G4" s="102"/>
      <c r="H4" s="103"/>
      <c r="I4" s="103">
        <v>1</v>
      </c>
      <c r="J4" s="104" t="s">
        <v>88</v>
      </c>
      <c r="K4" s="104">
        <v>8</v>
      </c>
      <c r="L4" s="104"/>
      <c r="M4" s="104">
        <v>1</v>
      </c>
      <c r="N4" s="102"/>
      <c r="O4" s="103"/>
      <c r="P4" s="102"/>
      <c r="Q4" s="128" t="s">
        <v>89</v>
      </c>
      <c r="R4" s="128" t="s">
        <v>90</v>
      </c>
      <c r="S4" s="128" t="s">
        <v>90</v>
      </c>
      <c r="T4" s="128" t="s">
        <v>91</v>
      </c>
      <c r="U4" s="128"/>
      <c r="V4" s="105">
        <v>0.25</v>
      </c>
      <c r="W4" s="106" t="s">
        <v>85</v>
      </c>
      <c r="X4" s="116" t="s">
        <v>86</v>
      </c>
      <c r="Y4" s="92"/>
      <c r="Z4" s="92"/>
      <c r="AA4" s="92"/>
      <c r="AB4" s="92"/>
      <c r="AC4" s="92"/>
      <c r="AD4" s="92"/>
    </row>
    <row r="5" spans="1:30" x14ac:dyDescent="0.25">
      <c r="A5" s="24"/>
      <c r="B5" s="117"/>
      <c r="C5" s="118"/>
      <c r="D5" s="119"/>
      <c r="E5" s="120"/>
      <c r="F5" s="121"/>
      <c r="G5" s="118"/>
      <c r="H5" s="118"/>
      <c r="I5" s="118"/>
      <c r="J5" s="122"/>
      <c r="K5" s="122"/>
      <c r="L5" s="122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23"/>
      <c r="Y5" s="92"/>
      <c r="Z5" s="92"/>
      <c r="AA5" s="92"/>
      <c r="AB5" s="92"/>
      <c r="AC5" s="92"/>
      <c r="AD5" s="92"/>
    </row>
    <row r="6" spans="1:30" x14ac:dyDescent="0.25">
      <c r="A6" s="24"/>
      <c r="B6" s="107"/>
      <c r="C6" s="1"/>
      <c r="D6" s="107"/>
      <c r="E6" s="10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7"/>
      <c r="X6" s="1"/>
      <c r="Y6" s="92"/>
      <c r="Z6" s="92"/>
      <c r="AA6" s="92"/>
      <c r="AB6" s="92"/>
      <c r="AC6" s="92"/>
      <c r="AD6" s="92"/>
    </row>
    <row r="7" spans="1:30" x14ac:dyDescent="0.25">
      <c r="A7" s="24"/>
      <c r="B7" s="107"/>
      <c r="C7" s="1"/>
      <c r="D7" s="107"/>
      <c r="E7" s="10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7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07"/>
      <c r="C8" s="1"/>
      <c r="D8" s="107"/>
      <c r="E8" s="10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7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7"/>
      <c r="C9" s="1"/>
      <c r="D9" s="107"/>
      <c r="E9" s="10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7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7"/>
      <c r="C10" s="1"/>
      <c r="D10" s="107"/>
      <c r="E10" s="10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7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7"/>
      <c r="C11" s="1"/>
      <c r="D11" s="107"/>
      <c r="E11" s="10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7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7"/>
      <c r="C12" s="1"/>
      <c r="D12" s="107"/>
      <c r="E12" s="10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7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7"/>
      <c r="C13" s="1"/>
      <c r="D13" s="107"/>
      <c r="E13" s="10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7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7"/>
      <c r="C14" s="1"/>
      <c r="D14" s="107"/>
      <c r="E14" s="10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7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7"/>
      <c r="C15" s="1"/>
      <c r="D15" s="107"/>
      <c r="E15" s="10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7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7"/>
      <c r="C16" s="1"/>
      <c r="D16" s="107"/>
      <c r="E16" s="10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7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7"/>
      <c r="C17" s="1"/>
      <c r="D17" s="107"/>
      <c r="E17" s="10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7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7"/>
      <c r="C18" s="1"/>
      <c r="D18" s="107"/>
      <c r="E18" s="10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7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7"/>
      <c r="C19" s="1"/>
      <c r="D19" s="107"/>
      <c r="E19" s="10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7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7"/>
      <c r="C20" s="1"/>
      <c r="D20" s="107"/>
      <c r="E20" s="10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7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7"/>
      <c r="C21" s="1"/>
      <c r="D21" s="107"/>
      <c r="E21" s="10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7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7"/>
      <c r="C22" s="1"/>
      <c r="D22" s="107"/>
      <c r="E22" s="10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7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7"/>
      <c r="C23" s="1"/>
      <c r="D23" s="107"/>
      <c r="E23" s="10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7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7"/>
      <c r="C24" s="1"/>
      <c r="D24" s="107"/>
      <c r="E24" s="10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7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7"/>
      <c r="C25" s="1"/>
      <c r="D25" s="107"/>
      <c r="E25" s="10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7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7"/>
      <c r="C26" s="1"/>
      <c r="D26" s="107"/>
      <c r="E26" s="10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7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7"/>
      <c r="C27" s="1"/>
      <c r="D27" s="107"/>
      <c r="E27" s="10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7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7"/>
      <c r="C28" s="1"/>
      <c r="D28" s="107"/>
      <c r="E28" s="10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7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7"/>
      <c r="C29" s="1"/>
      <c r="D29" s="107"/>
      <c r="E29" s="10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7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7"/>
      <c r="C30" s="1"/>
      <c r="D30" s="107"/>
      <c r="E30" s="10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7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7"/>
      <c r="C31" s="1"/>
      <c r="D31" s="107"/>
      <c r="E31" s="10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7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7"/>
      <c r="C32" s="1"/>
      <c r="D32" s="107"/>
      <c r="E32" s="10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7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7"/>
      <c r="C33" s="1"/>
      <c r="D33" s="107"/>
      <c r="E33" s="10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7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7"/>
      <c r="C34" s="1"/>
      <c r="D34" s="107"/>
      <c r="E34" s="10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7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2019-01-26T13:36:49Z</dcterms:modified>
</cp:coreProperties>
</file>